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8" windowWidth="14808" windowHeight="7836"/>
  </bookViews>
  <sheets>
    <sheet name="Arkusz1" sheetId="1" r:id="rId1"/>
    <sheet name="Arkusz2" sheetId="2" r:id="rId2"/>
  </sheets>
  <definedNames>
    <definedName name="_xlnm.Print_Area" localSheetId="0">Arkusz1!$A$1:$L$47</definedName>
    <definedName name="_xlnm.Print_Titles" localSheetId="0">Arkusz1!$4:$4</definedName>
  </definedNames>
  <calcPr calcId="145621"/>
</workbook>
</file>

<file path=xl/calcChain.xml><?xml version="1.0" encoding="utf-8"?>
<calcChain xmlns="http://schemas.openxmlformats.org/spreadsheetml/2006/main">
  <c r="H45" i="1" l="1"/>
  <c r="H44" i="1"/>
  <c r="H42" i="1" s="1"/>
  <c r="H43" i="1"/>
  <c r="L45" i="1"/>
  <c r="K45" i="1"/>
  <c r="L44" i="1"/>
  <c r="K44" i="1"/>
  <c r="L43" i="1"/>
  <c r="L42" i="1" s="1"/>
  <c r="K43" i="1"/>
  <c r="K42" i="1" s="1"/>
  <c r="J45" i="1"/>
  <c r="J44" i="1"/>
  <c r="J43" i="1"/>
  <c r="L37" i="1" l="1"/>
  <c r="J37" i="1"/>
  <c r="H37" i="1"/>
  <c r="H33" i="1"/>
  <c r="J27" i="1"/>
  <c r="H29" i="1"/>
  <c r="D12" i="2"/>
  <c r="D10" i="2"/>
  <c r="K32" i="1" l="1"/>
  <c r="K27" i="1"/>
  <c r="K21" i="1"/>
  <c r="K16" i="1"/>
  <c r="K11" i="1"/>
  <c r="K6" i="1"/>
  <c r="H6" i="1" l="1"/>
  <c r="H11" i="1"/>
  <c r="L11" i="1"/>
  <c r="J11" i="1"/>
  <c r="J42" i="1" l="1"/>
  <c r="H32" i="1"/>
  <c r="J32" i="1"/>
  <c r="H27" i="1" l="1"/>
  <c r="H21" i="1"/>
  <c r="H16" i="1"/>
  <c r="J6" i="1" l="1"/>
  <c r="L32" i="1" l="1"/>
  <c r="L21" i="1" l="1"/>
  <c r="J21" i="1"/>
  <c r="L27" i="1"/>
  <c r="L16" i="1"/>
  <c r="J16" i="1"/>
  <c r="L6" i="1" l="1"/>
  <c r="K37" i="1"/>
</calcChain>
</file>

<file path=xl/sharedStrings.xml><?xml version="1.0" encoding="utf-8"?>
<sst xmlns="http://schemas.openxmlformats.org/spreadsheetml/2006/main" count="78" uniqueCount="38">
  <si>
    <t>dział</t>
  </si>
  <si>
    <t>rozdział</t>
  </si>
  <si>
    <t>lata realizacji</t>
  </si>
  <si>
    <t>Ogółem</t>
  </si>
  <si>
    <t>środki własne</t>
  </si>
  <si>
    <t>dotacje z budżetu państwa</t>
  </si>
  <si>
    <t>dotacje z WFOŚiGW</t>
  </si>
  <si>
    <t>środki UE</t>
  </si>
  <si>
    <t>Referat Gospodarki Przestrzennej i Ochrony Środowiska</t>
  </si>
  <si>
    <t>inne środki</t>
  </si>
  <si>
    <t>L.p.</t>
  </si>
  <si>
    <t xml:space="preserve">Źródła finansowania </t>
  </si>
  <si>
    <t>Modernizacja energetyczna wielorodzinnych budynków mieszkalnych w gm. Karlino</t>
  </si>
  <si>
    <t xml:space="preserve"> </t>
  </si>
  <si>
    <t xml:space="preserve">Regionalny Program Operacyjny Województwa Zachodniopomorskiego
2014-2020, współfinansowanego ze środków Europejskiego Funduszu Społecznego </t>
  </si>
  <si>
    <t>Wykonawca</t>
  </si>
  <si>
    <t>Nowoczesna szkoła, nowoczesna edukacja</t>
  </si>
  <si>
    <t>Zakład Oświaty w Karlinie</t>
  </si>
  <si>
    <t>Aktywni przeciwko wykluczeniu - program kompleksowej aktywizacji osób zagrozonych wykluczeniem społecznym w Karlinie</t>
  </si>
  <si>
    <t>Regionalny Program Operacyjny Województwa Zachodniopomorskiego
2014-2020, Oś priorytetowa VII Edukacja, Działanie 8.4 Upowszechnienie  edukacji przedszkolnej oraz wsparcie szkół i placówek prowadzących kształcenie ogólne oraz uczniów uczestniczących w kształceniu podstawowym, gimnazjalnym i ponadgimnazjalnym w ramach Strategii ZIT dla Koszalińsko-Kołobrzesko-Białogardzkiego Obszaru Funkcjonalnego</t>
  </si>
  <si>
    <t>Działanie 2.7. „Modernizacja energetyczna wielorodzinnych budynków mieszkaniowych” w ramach Regionalnego Programu Operacyjnego Województwa Zachodniopomorskiego 2014-2020 (RPO WZ Oś priortytetowa II Gospodarka niskoemisyjna Działanie 2.7 Modernizacja energetyczna wielorodzinnych budynków mieszkaniowych</t>
  </si>
  <si>
    <t xml:space="preserve">Razem w zawodową przyszłość  </t>
  </si>
  <si>
    <t>Wartosć całego projektu</t>
  </si>
  <si>
    <t>Warsztat Terapii Zajeciowej w Karlinie</t>
  </si>
  <si>
    <t>Razem</t>
  </si>
  <si>
    <t>Projekty  majątkowe</t>
  </si>
  <si>
    <t>Projekty bieżace</t>
  </si>
  <si>
    <t>Wydatki na programy finansowane z udziałem środków związanych z realizacją programów finansowanych
 z udziałem środków pochodzących z budżetu Unii Europejskiej oraz niepodlegające zwrotowi środki z pomocy udzielanej przez państwa członkowskie Europejskiego Porozumienia o Wolnym Handlu (EFTA)
   w  2019 r.</t>
  </si>
  <si>
    <t>Plan 
 2019 r.</t>
  </si>
  <si>
    <t>Nie bój się zmiany na lepsze! Aktywna integracja w Gminie karlino</t>
  </si>
  <si>
    <t>Miejski-Gminny Ośrodkek Pomocy Społecznej w karlinie</t>
  </si>
  <si>
    <t>Mała infrastuktura turystyczna na terenie gminy Karlino</t>
  </si>
  <si>
    <t xml:space="preserve">Europejski  Fundusz Rolny na rzecz Rozwoju Obszarów Wiejskichw ramach  Programu Rozwoju Obszarów Wiejskich ba lata 2014-2020
 </t>
  </si>
  <si>
    <t>Wspieranie rozwoju kultury społeczności wiejskiej poprzez budowę świetlicy w m. Karlinko</t>
  </si>
  <si>
    <t xml:space="preserve">Europejski  Fundusz Rolny na rzecz Rozwoju Obszarów Wiejskich w ramach  Programu Rozwoju Obszarów Wiejskich na lata 2014-2020
 </t>
  </si>
  <si>
    <t>Ogółem (1-7)</t>
  </si>
  <si>
    <t>załącznik nr 17</t>
  </si>
  <si>
    <t>nazwa programu
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</si>
</sst>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entury"/>
      <family val="1"/>
      <charset val="238"/>
    </font>
    <font>
      <sz val="10"/>
      <color theme="1"/>
      <name val="Century"/>
      <family val="1"/>
      <charset val="238"/>
    </font>
    <font>
      <sz val="10"/>
      <name val="Century"/>
      <family val="1"/>
      <charset val="238"/>
    </font>
    <font>
      <sz val="11"/>
      <color theme="1"/>
      <name val="Century"/>
      <family val="1"/>
      <charset val="238"/>
    </font>
    <font>
      <b/>
      <sz val="11"/>
      <color theme="1"/>
      <name val="Century"/>
      <family val="1"/>
      <charset val="238"/>
    </font>
    <font>
      <sz val="14"/>
      <color theme="1"/>
      <name val="Century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/>
    <xf numFmtId="0" fontId="2" fillId="0" borderId="0" xfId="0" applyFont="1"/>
    <xf numFmtId="0" fontId="1" fillId="2" borderId="0" xfId="0" applyFont="1" applyFill="1" applyAlignment="1">
      <alignment vertical="center"/>
    </xf>
    <xf numFmtId="0" fontId="0" fillId="3" borderId="0" xfId="0" applyFill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3" borderId="4" xfId="0" applyNumberFormat="1" applyFont="1" applyFill="1" applyBorder="1" applyAlignment="1">
      <alignment horizontal="right" vertical="center" wrapText="1"/>
    </xf>
    <xf numFmtId="4" fontId="6" fillId="3" borderId="5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6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="58" zoomScaleNormal="82" zoomScaleSheetLayoutView="58" workbookViewId="0">
      <selection activeCell="C5" sqref="C5:L5"/>
    </sheetView>
  </sheetViews>
  <sheetFormatPr defaultRowHeight="14.4" x14ac:dyDescent="0.3"/>
  <cols>
    <col min="1" max="1" width="6.44140625" style="2" customWidth="1"/>
    <col min="4" max="4" width="36.77734375" style="3" customWidth="1"/>
    <col min="5" max="5" width="39.6640625" customWidth="1"/>
    <col min="6" max="7" width="9.77734375" customWidth="1"/>
    <col min="8" max="8" width="17.33203125" style="31" customWidth="1"/>
    <col min="9" max="9" width="27.33203125" customWidth="1"/>
    <col min="10" max="11" width="17.77734375" customWidth="1"/>
    <col min="12" max="12" width="13.77734375" customWidth="1"/>
  </cols>
  <sheetData>
    <row r="1" spans="1:12" ht="37.200000000000003" customHeight="1" x14ac:dyDescent="0.3">
      <c r="K1" s="84" t="s">
        <v>36</v>
      </c>
      <c r="L1" s="84"/>
    </row>
    <row r="2" spans="1:12" ht="119.4" customHeight="1" x14ac:dyDescent="0.3">
      <c r="A2" s="54" t="s">
        <v>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s="4" customFormat="1" ht="26.4" x14ac:dyDescent="0.3">
      <c r="A3" s="7" t="s">
        <v>10</v>
      </c>
      <c r="B3" s="7" t="s">
        <v>0</v>
      </c>
      <c r="C3" s="7" t="s">
        <v>1</v>
      </c>
      <c r="D3" s="8" t="s">
        <v>37</v>
      </c>
      <c r="E3" s="9" t="s">
        <v>15</v>
      </c>
      <c r="F3" s="65" t="s">
        <v>2</v>
      </c>
      <c r="G3" s="66"/>
      <c r="H3" s="39" t="s">
        <v>22</v>
      </c>
      <c r="I3" s="10" t="s">
        <v>11</v>
      </c>
      <c r="J3" s="10" t="s">
        <v>28</v>
      </c>
      <c r="K3" s="10">
        <v>2020</v>
      </c>
      <c r="L3" s="10">
        <v>2021</v>
      </c>
    </row>
    <row r="4" spans="1:12" x14ac:dyDescent="0.3">
      <c r="A4" s="11">
        <v>1</v>
      </c>
      <c r="B4" s="11">
        <v>2</v>
      </c>
      <c r="C4" s="11">
        <v>3</v>
      </c>
      <c r="D4" s="12">
        <v>4</v>
      </c>
      <c r="E4" s="11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</row>
    <row r="5" spans="1:12" ht="47.4" customHeight="1" x14ac:dyDescent="0.3">
      <c r="A5" s="38"/>
      <c r="B5" s="38"/>
      <c r="C5" s="82" t="s">
        <v>26</v>
      </c>
      <c r="D5" s="82"/>
      <c r="E5" s="82"/>
      <c r="F5" s="82"/>
      <c r="G5" s="82"/>
      <c r="H5" s="82"/>
      <c r="I5" s="82"/>
      <c r="J5" s="82"/>
      <c r="K5" s="82"/>
      <c r="L5" s="82"/>
    </row>
    <row r="6" spans="1:12" s="1" customFormat="1" ht="42.6" customHeight="1" x14ac:dyDescent="0.3">
      <c r="A6" s="62">
        <v>1</v>
      </c>
      <c r="B6" s="55">
        <v>853</v>
      </c>
      <c r="C6" s="55">
        <v>85395</v>
      </c>
      <c r="D6" s="67" t="s">
        <v>14</v>
      </c>
      <c r="E6" s="68"/>
      <c r="F6" s="68"/>
      <c r="G6" s="69"/>
      <c r="H6" s="28">
        <f>H7+H8+H9</f>
        <v>1355639.96</v>
      </c>
      <c r="I6" s="14" t="s">
        <v>24</v>
      </c>
      <c r="J6" s="15">
        <f>SUM(J7:J10)</f>
        <v>690185.37</v>
      </c>
      <c r="K6" s="15">
        <f>SUM(K7:K10)</f>
        <v>337367.67000000004</v>
      </c>
      <c r="L6" s="15">
        <f>SUM(L7:L10)</f>
        <v>2</v>
      </c>
    </row>
    <row r="7" spans="1:12" ht="18" customHeight="1" x14ac:dyDescent="0.3">
      <c r="A7" s="63"/>
      <c r="B7" s="56"/>
      <c r="C7" s="56"/>
      <c r="D7" s="59" t="s">
        <v>18</v>
      </c>
      <c r="E7" s="59" t="s">
        <v>23</v>
      </c>
      <c r="F7" s="62">
        <v>2017</v>
      </c>
      <c r="G7" s="62">
        <v>2020</v>
      </c>
      <c r="H7" s="29">
        <v>68233.36</v>
      </c>
      <c r="I7" s="16" t="s">
        <v>4</v>
      </c>
      <c r="J7" s="18">
        <v>19168.41</v>
      </c>
      <c r="K7" s="18">
        <v>43337.51</v>
      </c>
      <c r="L7" s="18">
        <v>0</v>
      </c>
    </row>
    <row r="8" spans="1:12" ht="18" customHeight="1" x14ac:dyDescent="0.3">
      <c r="A8" s="63"/>
      <c r="B8" s="56"/>
      <c r="C8" s="56"/>
      <c r="D8" s="60"/>
      <c r="E8" s="60"/>
      <c r="F8" s="63"/>
      <c r="G8" s="63"/>
      <c r="H8" s="18">
        <v>1152293.96</v>
      </c>
      <c r="I8" s="16" t="s">
        <v>7</v>
      </c>
      <c r="J8" s="18">
        <v>600594.09</v>
      </c>
      <c r="K8" s="18">
        <v>263171.84000000003</v>
      </c>
      <c r="L8" s="18">
        <v>2</v>
      </c>
    </row>
    <row r="9" spans="1:12" ht="18" customHeight="1" x14ac:dyDescent="0.3">
      <c r="A9" s="63"/>
      <c r="B9" s="56"/>
      <c r="C9" s="56"/>
      <c r="D9" s="60"/>
      <c r="E9" s="60"/>
      <c r="F9" s="63"/>
      <c r="G9" s="63"/>
      <c r="H9" s="18">
        <v>135112.64000000001</v>
      </c>
      <c r="I9" s="16" t="s">
        <v>5</v>
      </c>
      <c r="J9" s="18">
        <v>70422.87</v>
      </c>
      <c r="K9" s="18">
        <v>30858.32</v>
      </c>
      <c r="L9" s="18">
        <v>0</v>
      </c>
    </row>
    <row r="10" spans="1:12" ht="18" customHeight="1" x14ac:dyDescent="0.3">
      <c r="A10" s="64"/>
      <c r="B10" s="57"/>
      <c r="C10" s="57"/>
      <c r="D10" s="61"/>
      <c r="E10" s="61"/>
      <c r="F10" s="64"/>
      <c r="G10" s="64"/>
      <c r="H10" s="18"/>
      <c r="I10" s="16" t="s">
        <v>6</v>
      </c>
      <c r="J10" s="18">
        <v>0</v>
      </c>
      <c r="K10" s="18">
        <v>0</v>
      </c>
      <c r="L10" s="18">
        <v>0</v>
      </c>
    </row>
    <row r="11" spans="1:12" s="5" customFormat="1" ht="55.2" customHeight="1" x14ac:dyDescent="0.3">
      <c r="A11" s="44">
        <v>2</v>
      </c>
      <c r="B11" s="47">
        <v>853</v>
      </c>
      <c r="C11" s="47">
        <v>85395</v>
      </c>
      <c r="D11" s="70" t="s">
        <v>14</v>
      </c>
      <c r="E11" s="71"/>
      <c r="F11" s="71"/>
      <c r="G11" s="72"/>
      <c r="H11" s="42">
        <f>H12+H13</f>
        <v>1893127.2</v>
      </c>
      <c r="I11" s="19" t="s">
        <v>24</v>
      </c>
      <c r="J11" s="20">
        <f>SUM(J12:J15)</f>
        <v>1000292.4</v>
      </c>
      <c r="K11" s="20">
        <f>SUM(K12:K15)</f>
        <v>711146.4</v>
      </c>
      <c r="L11" s="20">
        <f>SUM(L12:L15)</f>
        <v>0</v>
      </c>
    </row>
    <row r="12" spans="1:12" s="3" customFormat="1" ht="18" customHeight="1" x14ac:dyDescent="0.3">
      <c r="A12" s="45"/>
      <c r="B12" s="48"/>
      <c r="C12" s="48"/>
      <c r="D12" s="51" t="s">
        <v>29</v>
      </c>
      <c r="E12" s="51" t="s">
        <v>30</v>
      </c>
      <c r="F12" s="44">
        <v>2018</v>
      </c>
      <c r="G12" s="44">
        <v>2020</v>
      </c>
      <c r="H12" s="26">
        <v>283970</v>
      </c>
      <c r="I12" s="21" t="s">
        <v>4</v>
      </c>
      <c r="J12" s="22">
        <v>160533</v>
      </c>
      <c r="K12" s="23">
        <v>106933.8</v>
      </c>
      <c r="L12" s="23"/>
    </row>
    <row r="13" spans="1:12" s="3" customFormat="1" ht="18" customHeight="1" x14ac:dyDescent="0.3">
      <c r="A13" s="45"/>
      <c r="B13" s="48"/>
      <c r="C13" s="48"/>
      <c r="D13" s="52"/>
      <c r="E13" s="52"/>
      <c r="F13" s="45"/>
      <c r="G13" s="45"/>
      <c r="H13" s="23">
        <v>1609157.2</v>
      </c>
      <c r="I13" s="21" t="s">
        <v>7</v>
      </c>
      <c r="J13" s="22">
        <v>839759.4</v>
      </c>
      <c r="K13" s="23">
        <v>604212.6</v>
      </c>
      <c r="L13" s="23"/>
    </row>
    <row r="14" spans="1:12" s="3" customFormat="1" ht="18" customHeight="1" x14ac:dyDescent="0.3">
      <c r="A14" s="45"/>
      <c r="B14" s="48"/>
      <c r="C14" s="48"/>
      <c r="D14" s="52"/>
      <c r="E14" s="52"/>
      <c r="F14" s="45"/>
      <c r="G14" s="45"/>
      <c r="H14" s="23">
        <v>0</v>
      </c>
      <c r="I14" s="21" t="s">
        <v>5</v>
      </c>
      <c r="J14" s="22">
        <v>0</v>
      </c>
      <c r="K14" s="23">
        <v>0</v>
      </c>
      <c r="L14" s="23">
        <v>0</v>
      </c>
    </row>
    <row r="15" spans="1:12" s="3" customFormat="1" ht="18" customHeight="1" x14ac:dyDescent="0.3">
      <c r="A15" s="46"/>
      <c r="B15" s="49"/>
      <c r="C15" s="49"/>
      <c r="D15" s="53"/>
      <c r="E15" s="53"/>
      <c r="F15" s="46"/>
      <c r="G15" s="46"/>
      <c r="H15" s="23"/>
      <c r="I15" s="21" t="s">
        <v>6</v>
      </c>
      <c r="J15" s="22"/>
      <c r="K15" s="23">
        <v>0</v>
      </c>
      <c r="L15" s="23">
        <v>0</v>
      </c>
    </row>
    <row r="16" spans="1:12" s="5" customFormat="1" ht="96.6" customHeight="1" x14ac:dyDescent="0.3">
      <c r="A16" s="62">
        <v>3</v>
      </c>
      <c r="B16" s="55">
        <v>801</v>
      </c>
      <c r="C16" s="55" t="s">
        <v>13</v>
      </c>
      <c r="D16" s="58" t="s">
        <v>19</v>
      </c>
      <c r="E16" s="58"/>
      <c r="F16" s="58"/>
      <c r="G16" s="58"/>
      <c r="H16" s="30">
        <f>SUM(H17:H20)</f>
        <v>435712.87</v>
      </c>
      <c r="I16" s="14" t="s">
        <v>3</v>
      </c>
      <c r="J16" s="15">
        <f>SUM(J17:J20)</f>
        <v>102126.40000000001</v>
      </c>
      <c r="K16" s="15">
        <f>SUM(K17:K20)</f>
        <v>0</v>
      </c>
      <c r="L16" s="15">
        <f>SUM(L17:L20)</f>
        <v>0</v>
      </c>
    </row>
    <row r="17" spans="1:12" s="3" customFormat="1" ht="19.2" customHeight="1" x14ac:dyDescent="0.3">
      <c r="A17" s="63"/>
      <c r="B17" s="56"/>
      <c r="C17" s="56"/>
      <c r="D17" s="59" t="s">
        <v>16</v>
      </c>
      <c r="E17" s="59" t="s">
        <v>17</v>
      </c>
      <c r="F17" s="62">
        <v>2017</v>
      </c>
      <c r="G17" s="62">
        <v>2019</v>
      </c>
      <c r="H17" s="18">
        <v>0</v>
      </c>
      <c r="I17" s="16" t="s">
        <v>4</v>
      </c>
      <c r="J17" s="17"/>
      <c r="K17" s="18"/>
      <c r="L17" s="18"/>
    </row>
    <row r="18" spans="1:12" s="3" customFormat="1" ht="19.2" customHeight="1" x14ac:dyDescent="0.3">
      <c r="A18" s="63"/>
      <c r="B18" s="56"/>
      <c r="C18" s="56"/>
      <c r="D18" s="60"/>
      <c r="E18" s="60"/>
      <c r="F18" s="63"/>
      <c r="G18" s="63"/>
      <c r="H18" s="18">
        <v>370355.94</v>
      </c>
      <c r="I18" s="16" t="s">
        <v>7</v>
      </c>
      <c r="J18" s="17">
        <v>91607.38</v>
      </c>
      <c r="K18" s="18"/>
      <c r="L18" s="18"/>
    </row>
    <row r="19" spans="1:12" s="3" customFormat="1" ht="19.2" customHeight="1" x14ac:dyDescent="0.3">
      <c r="A19" s="63"/>
      <c r="B19" s="56"/>
      <c r="C19" s="56"/>
      <c r="D19" s="60"/>
      <c r="E19" s="60"/>
      <c r="F19" s="63"/>
      <c r="G19" s="63"/>
      <c r="H19" s="18">
        <v>65356.93</v>
      </c>
      <c r="I19" s="16" t="s">
        <v>5</v>
      </c>
      <c r="J19" s="17">
        <v>10519.02</v>
      </c>
      <c r="K19" s="18"/>
      <c r="L19" s="18"/>
    </row>
    <row r="20" spans="1:12" s="3" customFormat="1" ht="19.2" customHeight="1" x14ac:dyDescent="0.3">
      <c r="A20" s="64"/>
      <c r="B20" s="57"/>
      <c r="C20" s="57"/>
      <c r="D20" s="61"/>
      <c r="E20" s="61"/>
      <c r="F20" s="64"/>
      <c r="G20" s="64"/>
      <c r="H20" s="18"/>
      <c r="I20" s="16" t="s">
        <v>6</v>
      </c>
      <c r="J20" s="17"/>
      <c r="K20" s="18"/>
      <c r="L20" s="18"/>
    </row>
    <row r="21" spans="1:12" s="5" customFormat="1" ht="78" customHeight="1" x14ac:dyDescent="0.3">
      <c r="A21" s="44">
        <v>4</v>
      </c>
      <c r="B21" s="47"/>
      <c r="C21" s="47" t="s">
        <v>13</v>
      </c>
      <c r="D21" s="50" t="s">
        <v>14</v>
      </c>
      <c r="E21" s="50"/>
      <c r="F21" s="50"/>
      <c r="G21" s="50"/>
      <c r="H21" s="27">
        <f>SUM(H22:H25)</f>
        <v>781981.73</v>
      </c>
      <c r="I21" s="19" t="s">
        <v>24</v>
      </c>
      <c r="J21" s="20">
        <f>SUM(J22:J25)</f>
        <v>56690.29</v>
      </c>
      <c r="K21" s="20">
        <f>SUM(K22:K25)</f>
        <v>0</v>
      </c>
      <c r="L21" s="20">
        <f>SUM(L22:L25)</f>
        <v>0</v>
      </c>
    </row>
    <row r="22" spans="1:12" s="3" customFormat="1" ht="19.2" customHeight="1" x14ac:dyDescent="0.3">
      <c r="A22" s="45"/>
      <c r="B22" s="48"/>
      <c r="C22" s="48"/>
      <c r="D22" s="51" t="s">
        <v>21</v>
      </c>
      <c r="E22" s="51" t="s">
        <v>17</v>
      </c>
      <c r="F22" s="44">
        <v>2017</v>
      </c>
      <c r="G22" s="44">
        <v>2019</v>
      </c>
      <c r="H22" s="23">
        <v>78190.13</v>
      </c>
      <c r="I22" s="21" t="s">
        <v>4</v>
      </c>
      <c r="J22" s="22">
        <v>2765.35</v>
      </c>
      <c r="K22" s="23"/>
      <c r="L22" s="23"/>
    </row>
    <row r="23" spans="1:12" s="3" customFormat="1" ht="19.2" customHeight="1" x14ac:dyDescent="0.3">
      <c r="A23" s="45"/>
      <c r="B23" s="48"/>
      <c r="C23" s="48"/>
      <c r="D23" s="52"/>
      <c r="E23" s="52"/>
      <c r="F23" s="45"/>
      <c r="G23" s="45"/>
      <c r="H23" s="23">
        <v>664692.12</v>
      </c>
      <c r="I23" s="21" t="s">
        <v>7</v>
      </c>
      <c r="J23" s="22">
        <v>50958.04</v>
      </c>
      <c r="K23" s="23"/>
      <c r="L23" s="23"/>
    </row>
    <row r="24" spans="1:12" s="3" customFormat="1" ht="19.2" customHeight="1" x14ac:dyDescent="0.3">
      <c r="A24" s="45"/>
      <c r="B24" s="48"/>
      <c r="C24" s="48"/>
      <c r="D24" s="52"/>
      <c r="E24" s="52"/>
      <c r="F24" s="45"/>
      <c r="G24" s="45"/>
      <c r="H24" s="23">
        <v>39099.480000000003</v>
      </c>
      <c r="I24" s="21" t="s">
        <v>5</v>
      </c>
      <c r="J24" s="22">
        <v>2966.9</v>
      </c>
      <c r="K24" s="23"/>
      <c r="L24" s="23"/>
    </row>
    <row r="25" spans="1:12" s="3" customFormat="1" ht="19.2" customHeight="1" x14ac:dyDescent="0.3">
      <c r="A25" s="46"/>
      <c r="B25" s="49"/>
      <c r="C25" s="49"/>
      <c r="D25" s="53"/>
      <c r="E25" s="53"/>
      <c r="F25" s="46"/>
      <c r="G25" s="46"/>
      <c r="H25" s="23"/>
      <c r="I25" s="21" t="s">
        <v>6</v>
      </c>
      <c r="J25" s="22"/>
      <c r="K25" s="23"/>
      <c r="L25" s="23"/>
    </row>
    <row r="26" spans="1:12" s="6" customFormat="1" ht="30.6" customHeight="1" x14ac:dyDescent="0.3">
      <c r="A26" s="40"/>
      <c r="B26" s="41"/>
      <c r="C26" s="83" t="s">
        <v>25</v>
      </c>
      <c r="D26" s="83"/>
      <c r="E26" s="83"/>
      <c r="F26" s="83"/>
      <c r="G26" s="83"/>
      <c r="H26" s="83"/>
      <c r="I26" s="83"/>
      <c r="J26" s="83"/>
      <c r="K26" s="83"/>
      <c r="L26" s="83"/>
    </row>
    <row r="27" spans="1:12" s="5" customFormat="1" ht="81" customHeight="1" x14ac:dyDescent="0.3">
      <c r="A27" s="62">
        <v>5</v>
      </c>
      <c r="B27" s="55">
        <v>700</v>
      </c>
      <c r="C27" s="55">
        <v>70005</v>
      </c>
      <c r="D27" s="67" t="s">
        <v>20</v>
      </c>
      <c r="E27" s="68"/>
      <c r="F27" s="68"/>
      <c r="G27" s="69"/>
      <c r="H27" s="30">
        <f>SUM(H28:H31)</f>
        <v>3035421.7199999997</v>
      </c>
      <c r="I27" s="14" t="s">
        <v>24</v>
      </c>
      <c r="J27" s="15">
        <f>SUM(J28:J31)</f>
        <v>1460210.8599999999</v>
      </c>
      <c r="K27" s="15">
        <f>SUM(K28:K31)</f>
        <v>1460210.8599999999</v>
      </c>
      <c r="L27" s="15">
        <f>SUM(L28:L31)</f>
        <v>0</v>
      </c>
    </row>
    <row r="28" spans="1:12" s="3" customFormat="1" ht="19.95" customHeight="1" x14ac:dyDescent="0.3">
      <c r="A28" s="63"/>
      <c r="B28" s="56"/>
      <c r="C28" s="56"/>
      <c r="D28" s="59" t="s">
        <v>12</v>
      </c>
      <c r="E28" s="59" t="s">
        <v>8</v>
      </c>
      <c r="F28" s="62">
        <v>2016</v>
      </c>
      <c r="G28" s="62">
        <v>2019</v>
      </c>
      <c r="H28" s="18">
        <v>553063.26</v>
      </c>
      <c r="I28" s="16" t="s">
        <v>4</v>
      </c>
      <c r="J28" s="17">
        <v>219031.63</v>
      </c>
      <c r="K28" s="18">
        <v>219031.63</v>
      </c>
      <c r="L28" s="18"/>
    </row>
    <row r="29" spans="1:12" s="3" customFormat="1" ht="19.95" customHeight="1" x14ac:dyDescent="0.3">
      <c r="A29" s="63"/>
      <c r="B29" s="56"/>
      <c r="C29" s="56"/>
      <c r="D29" s="60"/>
      <c r="E29" s="60"/>
      <c r="F29" s="63"/>
      <c r="G29" s="63"/>
      <c r="H29" s="18">
        <f>J29+K29</f>
        <v>2482358.46</v>
      </c>
      <c r="I29" s="16" t="s">
        <v>7</v>
      </c>
      <c r="J29" s="17">
        <v>1241179.23</v>
      </c>
      <c r="K29" s="18">
        <v>1241179.23</v>
      </c>
      <c r="L29" s="18"/>
    </row>
    <row r="30" spans="1:12" s="3" customFormat="1" ht="19.95" customHeight="1" x14ac:dyDescent="0.3">
      <c r="A30" s="63"/>
      <c r="B30" s="56"/>
      <c r="C30" s="56"/>
      <c r="D30" s="60"/>
      <c r="E30" s="60"/>
      <c r="F30" s="63"/>
      <c r="G30" s="63"/>
      <c r="H30" s="18"/>
      <c r="I30" s="16" t="s">
        <v>5</v>
      </c>
      <c r="J30" s="17">
        <v>0</v>
      </c>
      <c r="K30" s="18"/>
      <c r="L30" s="18"/>
    </row>
    <row r="31" spans="1:12" s="3" customFormat="1" ht="19.95" customHeight="1" x14ac:dyDescent="0.3">
      <c r="A31" s="64"/>
      <c r="B31" s="57"/>
      <c r="C31" s="57"/>
      <c r="D31" s="61"/>
      <c r="E31" s="61"/>
      <c r="F31" s="64"/>
      <c r="G31" s="64"/>
      <c r="H31" s="18"/>
      <c r="I31" s="16" t="s">
        <v>6</v>
      </c>
      <c r="J31" s="17"/>
      <c r="K31" s="18"/>
      <c r="L31" s="18"/>
    </row>
    <row r="32" spans="1:12" s="5" customFormat="1" ht="74.400000000000006" customHeight="1" x14ac:dyDescent="0.3">
      <c r="A32" s="44">
        <v>6</v>
      </c>
      <c r="B32" s="47">
        <v>900</v>
      </c>
      <c r="C32" s="47">
        <v>90095</v>
      </c>
      <c r="D32" s="50" t="s">
        <v>32</v>
      </c>
      <c r="E32" s="50"/>
      <c r="F32" s="50"/>
      <c r="G32" s="50"/>
      <c r="H32" s="27">
        <f>SUM(H33:H36)</f>
        <v>411212</v>
      </c>
      <c r="I32" s="19" t="s">
        <v>24</v>
      </c>
      <c r="J32" s="20">
        <f>SUM(J33:J36)</f>
        <v>82942</v>
      </c>
      <c r="K32" s="20">
        <f>SUM(K33:K36)</f>
        <v>420464</v>
      </c>
      <c r="L32" s="20">
        <f>SUM(L33:L36)</f>
        <v>0</v>
      </c>
    </row>
    <row r="33" spans="1:12" s="3" customFormat="1" ht="18.600000000000001" customHeight="1" x14ac:dyDescent="0.3">
      <c r="A33" s="45"/>
      <c r="B33" s="48"/>
      <c r="C33" s="48"/>
      <c r="D33" s="51" t="s">
        <v>31</v>
      </c>
      <c r="E33" s="51" t="s">
        <v>8</v>
      </c>
      <c r="F33" s="44">
        <v>2019</v>
      </c>
      <c r="G33" s="44">
        <v>2020</v>
      </c>
      <c r="H33" s="23">
        <f>J33+K33</f>
        <v>205606</v>
      </c>
      <c r="I33" s="21" t="s">
        <v>4</v>
      </c>
      <c r="J33" s="22">
        <v>52942</v>
      </c>
      <c r="K33" s="23">
        <v>152664</v>
      </c>
      <c r="L33" s="23">
        <v>0</v>
      </c>
    </row>
    <row r="34" spans="1:12" s="3" customFormat="1" ht="18.600000000000001" customHeight="1" x14ac:dyDescent="0.3">
      <c r="A34" s="45"/>
      <c r="B34" s="48"/>
      <c r="C34" s="48"/>
      <c r="D34" s="52"/>
      <c r="E34" s="52"/>
      <c r="F34" s="45"/>
      <c r="G34" s="45"/>
      <c r="H34" s="23">
        <v>205606</v>
      </c>
      <c r="I34" s="21" t="s">
        <v>7</v>
      </c>
      <c r="J34" s="22">
        <v>30000</v>
      </c>
      <c r="K34" s="23">
        <v>267800</v>
      </c>
      <c r="L34" s="23">
        <v>0</v>
      </c>
    </row>
    <row r="35" spans="1:12" s="3" customFormat="1" ht="18.600000000000001" customHeight="1" x14ac:dyDescent="0.3">
      <c r="A35" s="45"/>
      <c r="B35" s="48"/>
      <c r="C35" s="48"/>
      <c r="D35" s="52"/>
      <c r="E35" s="52"/>
      <c r="F35" s="45"/>
      <c r="G35" s="45"/>
      <c r="H35" s="23"/>
      <c r="I35" s="21" t="s">
        <v>5</v>
      </c>
      <c r="J35" s="22"/>
      <c r="K35" s="23"/>
      <c r="L35" s="23"/>
    </row>
    <row r="36" spans="1:12" s="3" customFormat="1" ht="18.600000000000001" customHeight="1" x14ac:dyDescent="0.3">
      <c r="A36" s="46"/>
      <c r="B36" s="49"/>
      <c r="C36" s="49"/>
      <c r="D36" s="53"/>
      <c r="E36" s="53"/>
      <c r="F36" s="46"/>
      <c r="G36" s="46"/>
      <c r="H36" s="23"/>
      <c r="I36" s="21" t="s">
        <v>6</v>
      </c>
      <c r="J36" s="22"/>
      <c r="K36" s="23"/>
      <c r="L36" s="23"/>
    </row>
    <row r="37" spans="1:12" s="5" customFormat="1" ht="74.400000000000006" customHeight="1" x14ac:dyDescent="0.3">
      <c r="A37" s="62">
        <v>7</v>
      </c>
      <c r="B37" s="55">
        <v>900</v>
      </c>
      <c r="C37" s="55">
        <v>90095</v>
      </c>
      <c r="D37" s="58" t="s">
        <v>34</v>
      </c>
      <c r="E37" s="58"/>
      <c r="F37" s="58"/>
      <c r="G37" s="58"/>
      <c r="H37" s="30">
        <f>SUM(H38:H41)</f>
        <v>827968</v>
      </c>
      <c r="I37" s="14" t="s">
        <v>24</v>
      </c>
      <c r="J37" s="15">
        <f>SUM(J38:J41)</f>
        <v>450484.5</v>
      </c>
      <c r="K37" s="15">
        <f>SUM(K38:K41)</f>
        <v>410483.5</v>
      </c>
      <c r="L37" s="15">
        <f>SUM(L38:L41)</f>
        <v>0</v>
      </c>
    </row>
    <row r="38" spans="1:12" s="3" customFormat="1" ht="18.600000000000001" customHeight="1" x14ac:dyDescent="0.3">
      <c r="A38" s="63"/>
      <c r="B38" s="56"/>
      <c r="C38" s="56"/>
      <c r="D38" s="59" t="s">
        <v>33</v>
      </c>
      <c r="E38" s="59" t="s">
        <v>8</v>
      </c>
      <c r="F38" s="62">
        <v>2019</v>
      </c>
      <c r="G38" s="62">
        <v>2020</v>
      </c>
      <c r="H38" s="18">
        <v>392934</v>
      </c>
      <c r="I38" s="16" t="s">
        <v>4</v>
      </c>
      <c r="J38" s="17">
        <v>380768.5</v>
      </c>
      <c r="K38" s="18">
        <v>12165.5</v>
      </c>
      <c r="L38" s="18">
        <v>0</v>
      </c>
    </row>
    <row r="39" spans="1:12" s="3" customFormat="1" ht="18.600000000000001" customHeight="1" x14ac:dyDescent="0.3">
      <c r="A39" s="63"/>
      <c r="B39" s="56"/>
      <c r="C39" s="56"/>
      <c r="D39" s="60"/>
      <c r="E39" s="60"/>
      <c r="F39" s="63"/>
      <c r="G39" s="63"/>
      <c r="H39" s="18">
        <v>435034</v>
      </c>
      <c r="I39" s="16" t="s">
        <v>7</v>
      </c>
      <c r="J39" s="17">
        <v>69716</v>
      </c>
      <c r="K39" s="18">
        <v>398318</v>
      </c>
      <c r="L39" s="18">
        <v>0</v>
      </c>
    </row>
    <row r="40" spans="1:12" s="3" customFormat="1" ht="18.600000000000001" customHeight="1" x14ac:dyDescent="0.3">
      <c r="A40" s="63"/>
      <c r="B40" s="56"/>
      <c r="C40" s="56"/>
      <c r="D40" s="60"/>
      <c r="E40" s="60"/>
      <c r="F40" s="63"/>
      <c r="G40" s="63"/>
      <c r="H40" s="18"/>
      <c r="I40" s="16" t="s">
        <v>5</v>
      </c>
      <c r="J40" s="17"/>
      <c r="K40" s="18"/>
      <c r="L40" s="18"/>
    </row>
    <row r="41" spans="1:12" s="3" customFormat="1" ht="18.600000000000001" customHeight="1" x14ac:dyDescent="0.3">
      <c r="A41" s="64"/>
      <c r="B41" s="57"/>
      <c r="C41" s="57"/>
      <c r="D41" s="61"/>
      <c r="E41" s="61"/>
      <c r="F41" s="64"/>
      <c r="G41" s="64"/>
      <c r="H41" s="18"/>
      <c r="I41" s="16" t="s">
        <v>6</v>
      </c>
      <c r="J41" s="17"/>
      <c r="K41" s="18"/>
      <c r="L41" s="18"/>
    </row>
    <row r="42" spans="1:12" s="3" customFormat="1" ht="18.600000000000001" customHeight="1" x14ac:dyDescent="0.3">
      <c r="A42" s="24"/>
      <c r="B42" s="25"/>
      <c r="C42" s="25"/>
      <c r="D42" s="73" t="s">
        <v>35</v>
      </c>
      <c r="E42" s="74"/>
      <c r="F42" s="74"/>
      <c r="G42" s="75"/>
      <c r="H42" s="37">
        <f>H43+H44+H45+H46+H47</f>
        <v>8741063.4800000004</v>
      </c>
      <c r="I42" s="36" t="s">
        <v>24</v>
      </c>
      <c r="J42" s="37">
        <f>J43+J44+J45+J46+J47</f>
        <v>3842931.82</v>
      </c>
      <c r="K42" s="37">
        <f t="shared" ref="K42:L42" si="0">K43+K44+K45+K46+K47</f>
        <v>3339672.4299999997</v>
      </c>
      <c r="L42" s="37">
        <f t="shared" si="0"/>
        <v>2</v>
      </c>
    </row>
    <row r="43" spans="1:12" s="3" customFormat="1" ht="18.600000000000001" customHeight="1" x14ac:dyDescent="0.3">
      <c r="A43" s="45"/>
      <c r="B43" s="48"/>
      <c r="C43" s="48"/>
      <c r="D43" s="76"/>
      <c r="E43" s="77"/>
      <c r="F43" s="77"/>
      <c r="G43" s="78"/>
      <c r="H43" s="35">
        <f>H38+H33+H28+H22+H17+H12+H7</f>
        <v>1581996.7500000002</v>
      </c>
      <c r="I43" s="32" t="s">
        <v>4</v>
      </c>
      <c r="J43" s="35">
        <f>J38+J33+J28+J22+J17+J12+J7</f>
        <v>835208.89</v>
      </c>
      <c r="K43" s="35">
        <f t="shared" ref="K43:L43" si="1">K38+K33+K28+K22+K17+K12+K7</f>
        <v>534132.43999999994</v>
      </c>
      <c r="L43" s="35">
        <f t="shared" si="1"/>
        <v>0</v>
      </c>
    </row>
    <row r="44" spans="1:12" s="3" customFormat="1" ht="18.600000000000001" customHeight="1" x14ac:dyDescent="0.3">
      <c r="A44" s="45"/>
      <c r="B44" s="48"/>
      <c r="C44" s="48"/>
      <c r="D44" s="76"/>
      <c r="E44" s="77"/>
      <c r="F44" s="77"/>
      <c r="G44" s="78"/>
      <c r="H44" s="35">
        <f>H39+H34+H29+H23+H18+H13+H8</f>
        <v>6919497.6799999997</v>
      </c>
      <c r="I44" s="32" t="s">
        <v>7</v>
      </c>
      <c r="J44" s="35">
        <f>J39+J34+J29+J23+J18+J13+J8</f>
        <v>2923814.1399999997</v>
      </c>
      <c r="K44" s="35">
        <f t="shared" ref="K44:L44" si="2">K39+K34+K29+K23+K18+K13+K8</f>
        <v>2774681.67</v>
      </c>
      <c r="L44" s="35">
        <f t="shared" si="2"/>
        <v>2</v>
      </c>
    </row>
    <row r="45" spans="1:12" s="3" customFormat="1" ht="18.600000000000001" customHeight="1" x14ac:dyDescent="0.3">
      <c r="A45" s="45"/>
      <c r="B45" s="48"/>
      <c r="C45" s="48"/>
      <c r="D45" s="76"/>
      <c r="E45" s="77"/>
      <c r="F45" s="77"/>
      <c r="G45" s="78"/>
      <c r="H45" s="35">
        <f>H24+H19+H14+H9</f>
        <v>239569.05000000002</v>
      </c>
      <c r="I45" s="32" t="s">
        <v>5</v>
      </c>
      <c r="J45" s="35">
        <f>J24+J19+J14+J9</f>
        <v>83908.79</v>
      </c>
      <c r="K45" s="35">
        <f t="shared" ref="K45:L45" si="3">K24+K19+K14+K9</f>
        <v>30858.32</v>
      </c>
      <c r="L45" s="35">
        <f t="shared" si="3"/>
        <v>0</v>
      </c>
    </row>
    <row r="46" spans="1:12" s="3" customFormat="1" ht="18.600000000000001" customHeight="1" x14ac:dyDescent="0.3">
      <c r="A46" s="45"/>
      <c r="B46" s="48"/>
      <c r="C46" s="48"/>
      <c r="D46" s="76"/>
      <c r="E46" s="77"/>
      <c r="F46" s="77"/>
      <c r="G46" s="78"/>
      <c r="H46" s="34"/>
      <c r="I46" s="32" t="s">
        <v>6</v>
      </c>
      <c r="J46" s="33"/>
      <c r="K46" s="33"/>
      <c r="L46" s="33"/>
    </row>
    <row r="47" spans="1:12" s="3" customFormat="1" ht="18.600000000000001" customHeight="1" x14ac:dyDescent="0.3">
      <c r="A47" s="46"/>
      <c r="B47" s="49"/>
      <c r="C47" s="49"/>
      <c r="D47" s="79"/>
      <c r="E47" s="80"/>
      <c r="F47" s="80"/>
      <c r="G47" s="81"/>
      <c r="H47" s="34"/>
      <c r="I47" s="32" t="s">
        <v>9</v>
      </c>
      <c r="J47" s="33"/>
      <c r="K47" s="33"/>
      <c r="L47" s="33"/>
    </row>
    <row r="49" spans="9:10" x14ac:dyDescent="0.3">
      <c r="J49" s="43"/>
    </row>
    <row r="52" spans="9:10" x14ac:dyDescent="0.3">
      <c r="I52" s="43"/>
    </row>
    <row r="53" spans="9:10" x14ac:dyDescent="0.3">
      <c r="I53" s="43"/>
    </row>
  </sheetData>
  <mergeCells count="65">
    <mergeCell ref="A2:L2"/>
    <mergeCell ref="K1:L1"/>
    <mergeCell ref="C5:L5"/>
    <mergeCell ref="E7:E10"/>
    <mergeCell ref="F17:F20"/>
    <mergeCell ref="G17:G20"/>
    <mergeCell ref="A11:A15"/>
    <mergeCell ref="B11:B15"/>
    <mergeCell ref="C11:C15"/>
    <mergeCell ref="D11:G11"/>
    <mergeCell ref="D12:D15"/>
    <mergeCell ref="E12:E15"/>
    <mergeCell ref="F12:F15"/>
    <mergeCell ref="G12:G15"/>
    <mergeCell ref="D42:G47"/>
    <mergeCell ref="G28:G31"/>
    <mergeCell ref="F28:F31"/>
    <mergeCell ref="E28:E31"/>
    <mergeCell ref="D28:D31"/>
    <mergeCell ref="B27:B31"/>
    <mergeCell ref="A27:A31"/>
    <mergeCell ref="A21:A25"/>
    <mergeCell ref="B21:B25"/>
    <mergeCell ref="C21:C25"/>
    <mergeCell ref="C26:L26"/>
    <mergeCell ref="D27:G27"/>
    <mergeCell ref="A43:A47"/>
    <mergeCell ref="B43:B47"/>
    <mergeCell ref="C43:C47"/>
    <mergeCell ref="F3:G3"/>
    <mergeCell ref="C6:C10"/>
    <mergeCell ref="D7:D10"/>
    <mergeCell ref="F7:F10"/>
    <mergeCell ref="G7:G10"/>
    <mergeCell ref="D16:G16"/>
    <mergeCell ref="D6:G6"/>
    <mergeCell ref="A6:A10"/>
    <mergeCell ref="B6:B10"/>
    <mergeCell ref="A32:A36"/>
    <mergeCell ref="B32:B36"/>
    <mergeCell ref="A16:A20"/>
    <mergeCell ref="B16:B20"/>
    <mergeCell ref="C32:C36"/>
    <mergeCell ref="D32:G32"/>
    <mergeCell ref="D33:D36"/>
    <mergeCell ref="E33:E36"/>
    <mergeCell ref="F33:F36"/>
    <mergeCell ref="G33:G36"/>
    <mergeCell ref="C16:C20"/>
    <mergeCell ref="D17:D20"/>
    <mergeCell ref="E17:E20"/>
    <mergeCell ref="D21:G21"/>
    <mergeCell ref="D22:D25"/>
    <mergeCell ref="E22:E25"/>
    <mergeCell ref="F22:F25"/>
    <mergeCell ref="G22:G25"/>
    <mergeCell ref="C27:C31"/>
    <mergeCell ref="A37:A41"/>
    <mergeCell ref="B37:B41"/>
    <mergeCell ref="C37:C41"/>
    <mergeCell ref="D37:G37"/>
    <mergeCell ref="D38:D41"/>
    <mergeCell ref="E38:E41"/>
    <mergeCell ref="F38:F41"/>
    <mergeCell ref="G38:G41"/>
  </mergeCells>
  <pageMargins left="0.70866141732283472" right="0.70866141732283472" top="0.94488188976377963" bottom="0.55118110236220474" header="0.31496062992125984" footer="0.31496062992125984"/>
  <pageSetup paperSize="9" scale="58" orientation="landscape" useFirstPageNumber="1" r:id="rId1"/>
  <headerFooter>
    <oddFooter>Strona &amp;P z &amp;N</oddFooter>
  </headerFooter>
  <rowBreaks count="1" manualBreakCount="1">
    <brk id="2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D12"/>
  <sheetViews>
    <sheetView workbookViewId="0">
      <selection activeCell="H15" sqref="H15"/>
    </sheetView>
  </sheetViews>
  <sheetFormatPr defaultRowHeight="14.4" x14ac:dyDescent="0.3"/>
  <cols>
    <col min="4" max="4" width="9.88671875" bestFit="1" customWidth="1"/>
  </cols>
  <sheetData>
    <row r="4" spans="4:4" x14ac:dyDescent="0.3">
      <c r="D4">
        <v>13600</v>
      </c>
    </row>
    <row r="5" spans="4:4" x14ac:dyDescent="0.3">
      <c r="D5">
        <v>99174.83</v>
      </c>
    </row>
    <row r="6" spans="4:4" x14ac:dyDescent="0.3">
      <c r="D6">
        <v>17048.16</v>
      </c>
    </row>
    <row r="7" spans="4:4" x14ac:dyDescent="0.3">
      <c r="D7">
        <v>2429.7800000000002</v>
      </c>
    </row>
    <row r="8" spans="4:4" x14ac:dyDescent="0.3">
      <c r="D8">
        <v>12895.45</v>
      </c>
    </row>
    <row r="10" spans="4:4" x14ac:dyDescent="0.3">
      <c r="D10" s="43">
        <f>SUM(D4:D8)</f>
        <v>145148.22000000003</v>
      </c>
    </row>
    <row r="11" spans="4:4" x14ac:dyDescent="0.3">
      <c r="D11" s="43">
        <v>158816.69</v>
      </c>
    </row>
    <row r="12" spans="4:4" x14ac:dyDescent="0.3">
      <c r="D12" s="43">
        <f>D10-D11</f>
        <v>-13668.469999999972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2018-11-14T13:12:26Z</dcterms:modified>
</cp:coreProperties>
</file>